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/>
  <mc:AlternateContent xmlns:mc="http://schemas.openxmlformats.org/markup-compatibility/2006">
    <mc:Choice Requires="x15">
      <x15ac:absPath xmlns:x15ac="http://schemas.microsoft.com/office/spreadsheetml/2010/11/ac" url="C:\Users\marku\Documents\MSV Brunnen\Eidg. Schützenfest\2021\"/>
    </mc:Choice>
  </mc:AlternateContent>
  <xr:revisionPtr revIDLastSave="0" documentId="13_ncr:1_{DA560E96-9366-484F-9B3B-995FBA7D4F1D}" xr6:coauthVersionLast="45" xr6:coauthVersionMax="45" xr10:uidLastSave="{00000000-0000-0000-0000-000000000000}"/>
  <bookViews>
    <workbookView xWindow="-93" yWindow="-93" windowWidth="25786" windowHeight="14133" xr2:uid="{00000000-000D-0000-FFFF-FFFF00000000}"/>
  </bookViews>
  <sheets>
    <sheet name="Stich-Rangeurbestellung" sheetId="1" r:id="rId1"/>
  </sheets>
  <definedNames>
    <definedName name="_xlnm.Print_Area" localSheetId="0">'Stich-Rangeurbestellung'!$A$1:$J$49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34" i="1" l="1"/>
  <c r="J32" i="1"/>
  <c r="J33" i="1"/>
  <c r="I34" i="1"/>
  <c r="I33" i="1"/>
  <c r="I32" i="1"/>
  <c r="I31" i="1"/>
  <c r="I30" i="1"/>
  <c r="I29" i="1"/>
  <c r="I27" i="1"/>
  <c r="I26" i="1"/>
  <c r="I25" i="1"/>
  <c r="I24" i="1"/>
  <c r="I23" i="1"/>
  <c r="I22" i="1"/>
  <c r="I21" i="1"/>
  <c r="I19" i="1"/>
  <c r="I20" i="1"/>
  <c r="I28" i="1"/>
  <c r="I18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J31" i="1" l="1"/>
  <c r="J36" i="1" s="1"/>
  <c r="F36" i="1"/>
  <c r="I36" i="1"/>
</calcChain>
</file>

<file path=xl/sharedStrings.xml><?xml version="1.0" encoding="utf-8"?>
<sst xmlns="http://schemas.openxmlformats.org/spreadsheetml/2006/main" count="98" uniqueCount="78">
  <si>
    <t>Nr.</t>
  </si>
  <si>
    <t>Stichbezeichnung</t>
  </si>
  <si>
    <t>Preise</t>
  </si>
  <si>
    <t>Total Fr.</t>
  </si>
  <si>
    <t>Programm</t>
  </si>
  <si>
    <t>Schüsse</t>
  </si>
  <si>
    <t>pro Passe</t>
  </si>
  <si>
    <t xml:space="preserve">Schüsse </t>
  </si>
  <si>
    <t>total</t>
  </si>
  <si>
    <t>Geb-Datum:</t>
  </si>
  <si>
    <t>PLZ / Ort:</t>
  </si>
  <si>
    <t>Adresse:</t>
  </si>
  <si>
    <t>Stich- und Rangeurbestellung</t>
  </si>
  <si>
    <t xml:space="preserve">Gruppe-Nr. </t>
  </si>
  <si>
    <t>300 m</t>
  </si>
  <si>
    <t>(vom Sektionsverantwortlichen auszufüllen)</t>
  </si>
  <si>
    <t>SSV-Nr.</t>
  </si>
  <si>
    <t>Lizenz-Nummer:</t>
  </si>
  <si>
    <t>männlich</t>
  </si>
  <si>
    <t>Betrag</t>
  </si>
  <si>
    <t>Rangeur-Bestellung</t>
  </si>
  <si>
    <t>Zeit von - bis</t>
  </si>
  <si>
    <t>Total</t>
  </si>
  <si>
    <t>Unterschrift.</t>
  </si>
  <si>
    <t>Datum:</t>
  </si>
  <si>
    <t>Teilnahme Gruppenwettkampf</t>
  </si>
  <si>
    <t>ja</t>
  </si>
  <si>
    <t>nein</t>
  </si>
  <si>
    <t>An-</t>
  </si>
  <si>
    <t>zahl</t>
  </si>
  <si>
    <t>Sektion:</t>
  </si>
  <si>
    <t>Name, Vorname:</t>
  </si>
  <si>
    <t xml:space="preserve"> Rangeure</t>
  </si>
  <si>
    <t>-</t>
  </si>
  <si>
    <t xml:space="preserve"> weiblich</t>
  </si>
  <si>
    <t>..........................................................</t>
  </si>
  <si>
    <t>E-Mail: ...........................................................................</t>
  </si>
  <si>
    <t>Tel. P: ...........................</t>
  </si>
  <si>
    <t>G: .......................................</t>
  </si>
  <si>
    <t>..................................................................</t>
  </si>
  <si>
    <t>.........................................</t>
  </si>
  <si>
    <t xml:space="preserve"> Anzahl </t>
  </si>
  <si>
    <t xml:space="preserve"> Stand:</t>
  </si>
  <si>
    <t xml:space="preserve"> Datum:</t>
  </si>
  <si>
    <t xml:space="preserve"> Schiessbüchlein</t>
  </si>
  <si>
    <t xml:space="preserve"> A10 EF</t>
  </si>
  <si>
    <t xml:space="preserve"> A10 EF/SF</t>
  </si>
  <si>
    <t xml:space="preserve"> A100 EF</t>
  </si>
  <si>
    <t xml:space="preserve"> A10 SF</t>
  </si>
  <si>
    <t xml:space="preserve"> 100 EF</t>
  </si>
  <si>
    <t>1.05.0.01.010</t>
  </si>
  <si>
    <t>MSV Brunnen-Ingenbohl</t>
  </si>
  <si>
    <r>
      <t xml:space="preserve">10 </t>
    </r>
    <r>
      <rPr>
        <sz val="8"/>
        <rFont val="Arial"/>
        <family val="2"/>
      </rPr>
      <t>(6+4)</t>
    </r>
  </si>
  <si>
    <r>
      <t xml:space="preserve">6 </t>
    </r>
    <r>
      <rPr>
        <sz val="8"/>
        <rFont val="Arial"/>
        <family val="2"/>
      </rPr>
      <t>(3+3)</t>
    </r>
  </si>
  <si>
    <r>
      <t xml:space="preserve">8 </t>
    </r>
    <r>
      <rPr>
        <sz val="8"/>
        <rFont val="Arial"/>
        <family val="2"/>
      </rPr>
      <t>(5+3)</t>
    </r>
  </si>
  <si>
    <r>
      <t xml:space="preserve">Kt:  </t>
    </r>
    <r>
      <rPr>
        <b/>
        <sz val="10"/>
        <rFont val="Arial"/>
        <family val="2"/>
      </rPr>
      <t>SZ</t>
    </r>
  </si>
  <si>
    <t xml:space="preserve"> Verein (Sektion)</t>
  </si>
  <si>
    <t xml:space="preserve"> Uebungskehr A/D/E</t>
  </si>
  <si>
    <t xml:space="preserve"> Auszahlung A/D/E</t>
  </si>
  <si>
    <t xml:space="preserve"> Serie A/D/E</t>
  </si>
  <si>
    <t>Feld (A/D/E)</t>
  </si>
  <si>
    <t xml:space="preserve"> Militär (A/D/E)</t>
  </si>
  <si>
    <t xml:space="preserve"> Kunst (A/D/E)</t>
  </si>
  <si>
    <t xml:space="preserve"> Luzern A/D/E</t>
  </si>
  <si>
    <t xml:space="preserve"> Kranz A/D/E</t>
  </si>
  <si>
    <t xml:space="preserve"> Ehrengaben A/D/E</t>
  </si>
  <si>
    <t xml:space="preserve"> Veteranen A/D/E</t>
  </si>
  <si>
    <t xml:space="preserve"> Nachdoppel A/D/E</t>
  </si>
  <si>
    <t xml:space="preserve"> Gruppe A/D/E</t>
  </si>
  <si>
    <t>Rangeurberechtigung:                                                     Stiche: für je 1-20 Schüsse              = 1 Rangeur (15 Min) Meisterschaft in 3 Stellungen           = 6 Rangeure Meisterschaften in zwei Stellungen   = 5 Rangeure 
Liegend-Meisterschaft A / D / E        = 4 Rangeure</t>
  </si>
  <si>
    <t>( 60 )</t>
  </si>
  <si>
    <t xml:space="preserve"> Junioren A/E</t>
  </si>
  <si>
    <t xml:space="preserve"> Meisterschaft liegend A/D/E</t>
  </si>
  <si>
    <t xml:space="preserve"> Meisterschaft 2stellig A/D/E</t>
  </si>
  <si>
    <t xml:space="preserve"> Meisterschaft 3stellig A</t>
  </si>
  <si>
    <t>falls spezielle Terminwünsche, bitte mitteilen:</t>
  </si>
  <si>
    <t>Eröffnungsschiessen (5. oder 10.6.2021)</t>
  </si>
  <si>
    <t xml:space="preserve"> Föhnsturm A/D/E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</si>
</sst>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</font>
    <font>
      <sz val="8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3"/>
      <name val="Arial"/>
      <family val="2"/>
    </font>
    <font>
      <b/>
      <sz val="9"/>
      <name val="Arial"/>
      <family val="2"/>
    </font>
    <font>
      <b/>
      <sz val="24"/>
      <name val="Arial"/>
      <family val="2"/>
    </font>
    <font>
      <sz val="10"/>
      <name val="Arial"/>
      <family val="2"/>
    </font>
    <font>
      <sz val="2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 inden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2" fontId="0" fillId="0" borderId="1" xfId="0" applyNumberFormat="1" applyBorder="1" applyAlignment="1">
      <alignment horizontal="center"/>
    </xf>
    <xf numFmtId="2" fontId="0" fillId="0" borderId="8" xfId="0" applyNumberFormat="1" applyBorder="1" applyAlignment="1">
      <alignment horizontal="center"/>
    </xf>
    <xf numFmtId="2" fontId="0" fillId="0" borderId="2" xfId="0" applyNumberForma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2" xfId="0" applyBorder="1" applyAlignment="1">
      <alignment horizontal="center"/>
    </xf>
    <xf numFmtId="0" fontId="2" fillId="0" borderId="0" xfId="0" applyFont="1"/>
    <xf numFmtId="0" fontId="2" fillId="0" borderId="7" xfId="0" applyFont="1" applyBorder="1"/>
    <xf numFmtId="0" fontId="2" fillId="0" borderId="11" xfId="0" applyFont="1" applyBorder="1"/>
    <xf numFmtId="0" fontId="2" fillId="0" borderId="12" xfId="0" applyFont="1" applyBorder="1"/>
    <xf numFmtId="0" fontId="0" fillId="0" borderId="13" xfId="0" applyBorder="1"/>
    <xf numFmtId="0" fontId="1" fillId="0" borderId="10" xfId="0" applyFont="1" applyBorder="1"/>
    <xf numFmtId="0" fontId="0" fillId="0" borderId="14" xfId="0" applyBorder="1"/>
    <xf numFmtId="0" fontId="3" fillId="0" borderId="1" xfId="0" applyFont="1" applyBorder="1" applyAlignment="1">
      <alignment horizontal="center"/>
    </xf>
    <xf numFmtId="0" fontId="3" fillId="0" borderId="3" xfId="0" applyFont="1" applyBorder="1"/>
    <xf numFmtId="0" fontId="3" fillId="0" borderId="5" xfId="0" applyFont="1" applyBorder="1"/>
    <xf numFmtId="0" fontId="3" fillId="0" borderId="2" xfId="0" applyFont="1" applyBorder="1" applyAlignment="1">
      <alignment horizontal="left" indent="1"/>
    </xf>
    <xf numFmtId="0" fontId="3" fillId="0" borderId="2" xfId="0" applyFont="1" applyBorder="1"/>
    <xf numFmtId="0" fontId="3" fillId="0" borderId="4" xfId="0" applyFont="1" applyBorder="1"/>
    <xf numFmtId="0" fontId="3" fillId="0" borderId="6" xfId="0" applyFont="1" applyBorder="1"/>
    <xf numFmtId="0" fontId="3" fillId="0" borderId="2" xfId="0" applyFont="1" applyBorder="1" applyAlignment="1">
      <alignment horizontal="center"/>
    </xf>
    <xf numFmtId="0" fontId="0" fillId="0" borderId="11" xfId="0" applyBorder="1"/>
    <xf numFmtId="0" fontId="0" fillId="0" borderId="15" xfId="0" applyBorder="1" applyAlignment="1">
      <alignment horizontal="left" indent="1"/>
    </xf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0" xfId="0" applyBorder="1" applyAlignment="1">
      <alignment horizontal="left" indent="1"/>
    </xf>
    <xf numFmtId="0" fontId="5" fillId="0" borderId="0" xfId="0" applyFont="1"/>
    <xf numFmtId="0" fontId="2" fillId="0" borderId="4" xfId="0" applyFont="1" applyBorder="1"/>
    <xf numFmtId="0" fontId="2" fillId="0" borderId="3" xfId="0" applyFont="1" applyBorder="1" applyAlignment="1">
      <alignment horizontal="left" indent="1"/>
    </xf>
    <xf numFmtId="0" fontId="2" fillId="0" borderId="2" xfId="0" applyFont="1" applyBorder="1"/>
    <xf numFmtId="0" fontId="2" fillId="0" borderId="1" xfId="0" applyFont="1" applyBorder="1"/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7" xfId="0" applyBorder="1" applyAlignment="1">
      <alignment horizontal="center"/>
    </xf>
    <xf numFmtId="0" fontId="6" fillId="0" borderId="0" xfId="0" applyFont="1" applyAlignment="1">
      <alignment horizontal="left" vertical="center" indent="1"/>
    </xf>
    <xf numFmtId="0" fontId="6" fillId="0" borderId="16" xfId="0" applyFont="1" applyBorder="1" applyAlignment="1">
      <alignment horizontal="left" vertical="center" indent="1"/>
    </xf>
    <xf numFmtId="0" fontId="4" fillId="0" borderId="0" xfId="0" applyFont="1" applyAlignment="1">
      <alignment horizontal="right"/>
    </xf>
    <xf numFmtId="0" fontId="4" fillId="0" borderId="0" xfId="0" applyFont="1" applyBorder="1" applyAlignment="1">
      <alignment horizontal="left" indent="1"/>
    </xf>
    <xf numFmtId="0" fontId="0" fillId="0" borderId="15" xfId="0" applyBorder="1" applyAlignment="1">
      <alignment horizontal="left" vertical="center" indent="1"/>
    </xf>
    <xf numFmtId="0" fontId="3" fillId="0" borderId="0" xfId="0" applyFont="1"/>
    <xf numFmtId="0" fontId="3" fillId="0" borderId="11" xfId="0" applyFont="1" applyBorder="1" applyAlignment="1">
      <alignment horizontal="left" vertical="center" indent="1"/>
    </xf>
    <xf numFmtId="0" fontId="7" fillId="0" borderId="9" xfId="0" applyFont="1" applyBorder="1"/>
    <xf numFmtId="0" fontId="7" fillId="0" borderId="8" xfId="0" applyFon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0" fontId="0" fillId="0" borderId="19" xfId="0" applyBorder="1" applyAlignment="1">
      <alignment horizontal="center"/>
    </xf>
    <xf numFmtId="0" fontId="7" fillId="0" borderId="4" xfId="0" applyFont="1" applyBorder="1"/>
    <xf numFmtId="0" fontId="0" fillId="0" borderId="11" xfId="0" applyBorder="1" applyAlignment="1">
      <alignment horizontal="center"/>
    </xf>
    <xf numFmtId="0" fontId="7" fillId="0" borderId="3" xfId="0" applyFont="1" applyBorder="1"/>
    <xf numFmtId="0" fontId="7" fillId="0" borderId="0" xfId="0" applyFont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2" fontId="0" fillId="0" borderId="19" xfId="0" applyNumberFormat="1" applyBorder="1" applyAlignment="1">
      <alignment horizontal="center"/>
    </xf>
    <xf numFmtId="0" fontId="3" fillId="0" borderId="8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0" fillId="0" borderId="19" xfId="0" applyBorder="1"/>
    <xf numFmtId="0" fontId="7" fillId="0" borderId="0" xfId="0" applyFont="1" applyAlignment="1">
      <alignment horizontal="left"/>
    </xf>
    <xf numFmtId="0" fontId="2" fillId="0" borderId="14" xfId="0" applyFont="1" applyBorder="1"/>
    <xf numFmtId="2" fontId="0" fillId="0" borderId="1" xfId="0" applyNumberFormat="1" applyBorder="1" applyAlignment="1">
      <alignment horizontal="center" vertical="center"/>
    </xf>
    <xf numFmtId="2" fontId="0" fillId="0" borderId="8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" fontId="7" fillId="0" borderId="1" xfId="0" quotePrefix="1" applyNumberFormat="1" applyFont="1" applyBorder="1" applyAlignment="1">
      <alignment horizontal="center" vertical="center"/>
    </xf>
    <xf numFmtId="1" fontId="7" fillId="0" borderId="8" xfId="0" quotePrefix="1" applyNumberFormat="1" applyFont="1" applyBorder="1" applyAlignment="1">
      <alignment horizontal="center" vertical="center"/>
    </xf>
    <xf numFmtId="1" fontId="7" fillId="0" borderId="2" xfId="0" quotePrefix="1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textRotation="90" wrapText="1"/>
    </xf>
    <xf numFmtId="0" fontId="1" fillId="0" borderId="8" xfId="0" applyFont="1" applyBorder="1" applyAlignment="1">
      <alignment horizontal="center" textRotation="90" wrapText="1"/>
    </xf>
    <xf numFmtId="0" fontId="8" fillId="2" borderId="0" xfId="0" applyFont="1" applyFill="1" applyBorder="1" applyAlignment="1">
      <alignment horizontal="center" vertical="center"/>
    </xf>
    <xf numFmtId="0" fontId="8" fillId="2" borderId="20" xfId="0" applyFont="1" applyFill="1" applyBorder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13</xdr:row>
      <xdr:rowOff>68580</xdr:rowOff>
    </xdr:from>
    <xdr:to>
      <xdr:col>6</xdr:col>
      <xdr:colOff>110490</xdr:colOff>
      <xdr:row>13</xdr:row>
      <xdr:rowOff>175260</xdr:rowOff>
    </xdr:to>
    <xdr:sp macro="" textlink="">
      <xdr:nvSpPr>
        <xdr:cNvPr id="1053" name="Rectangle 15">
          <a:extLst>
            <a:ext uri="{FF2B5EF4-FFF2-40B4-BE49-F238E27FC236}">
              <a16:creationId xmlns:a16="http://schemas.microsoft.com/office/drawing/2014/main" id="{06AC5503-7532-444A-B836-8A499AF17E55}"/>
            </a:ext>
          </a:extLst>
        </xdr:cNvPr>
        <xdr:cNvSpPr>
          <a:spLocks noChangeArrowheads="1"/>
        </xdr:cNvSpPr>
      </xdr:nvSpPr>
      <xdr:spPr bwMode="auto">
        <a:xfrm>
          <a:off x="3855720" y="3253740"/>
          <a:ext cx="110490" cy="10668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0</xdr:colOff>
      <xdr:row>13</xdr:row>
      <xdr:rowOff>57150</xdr:rowOff>
    </xdr:from>
    <xdr:to>
      <xdr:col>7</xdr:col>
      <xdr:colOff>118110</xdr:colOff>
      <xdr:row>13</xdr:row>
      <xdr:rowOff>163830</xdr:rowOff>
    </xdr:to>
    <xdr:sp macro="" textlink="">
      <xdr:nvSpPr>
        <xdr:cNvPr id="1054" name="Rectangle 18">
          <a:extLst>
            <a:ext uri="{FF2B5EF4-FFF2-40B4-BE49-F238E27FC236}">
              <a16:creationId xmlns:a16="http://schemas.microsoft.com/office/drawing/2014/main" id="{785B4B9E-C125-4ED1-BCD4-5317D4699F59}"/>
            </a:ext>
          </a:extLst>
        </xdr:cNvPr>
        <xdr:cNvSpPr>
          <a:spLocks noChangeArrowheads="1"/>
        </xdr:cNvSpPr>
      </xdr:nvSpPr>
      <xdr:spPr bwMode="auto">
        <a:xfrm>
          <a:off x="4587240" y="3242310"/>
          <a:ext cx="118110" cy="10668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51</xdr:row>
      <xdr:rowOff>0</xdr:rowOff>
    </xdr:from>
    <xdr:to>
      <xdr:col>4</xdr:col>
      <xdr:colOff>12700</xdr:colOff>
      <xdr:row>61</xdr:row>
      <xdr:rowOff>38100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F847015E-475E-4930-83E2-B086EE8C73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7667" y="10303933"/>
          <a:ext cx="1346200" cy="164676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355600</xdr:colOff>
      <xdr:row>3</xdr:row>
      <xdr:rowOff>208138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7A930783-1655-4C89-8E69-1CA8B8ADF0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21833" cy="13723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9"/>
  <sheetViews>
    <sheetView tabSelected="1" topLeftCell="A19" workbookViewId="0">
      <selection activeCell="A25" sqref="A25"/>
    </sheetView>
  </sheetViews>
  <sheetFormatPr baseColWidth="10" defaultRowHeight="12.7" x14ac:dyDescent="0.4"/>
  <cols>
    <col min="1" max="1" width="6.8203125" customWidth="1"/>
    <col min="2" max="2" width="3.8203125" customWidth="1"/>
    <col min="3" max="3" width="6.41015625" customWidth="1"/>
    <col min="4" max="4" width="18.52734375" customWidth="1"/>
    <col min="5" max="5" width="10.29296875" customWidth="1"/>
    <col min="6" max="6" width="10.29296875" style="1" customWidth="1"/>
    <col min="8" max="8" width="10.17578125" customWidth="1"/>
    <col min="9" max="9" width="9.8203125" customWidth="1"/>
    <col min="10" max="10" width="12.703125" customWidth="1"/>
  </cols>
  <sheetData>
    <row r="1" spans="1:10" ht="50.1" customHeight="1" x14ac:dyDescent="0.4">
      <c r="A1" s="2"/>
      <c r="E1" s="83">
        <v>2021</v>
      </c>
      <c r="F1" s="83"/>
      <c r="G1" s="83"/>
      <c r="H1" s="84"/>
      <c r="I1" s="37"/>
    </row>
    <row r="2" spans="1:10" ht="25.95" customHeight="1" x14ac:dyDescent="0.5">
      <c r="A2" s="49"/>
      <c r="E2" s="52" t="s">
        <v>12</v>
      </c>
      <c r="I2" s="50" t="s">
        <v>14</v>
      </c>
    </row>
    <row r="3" spans="1:10" ht="16.2" customHeight="1" x14ac:dyDescent="0.5">
      <c r="C3" s="51"/>
      <c r="E3" s="40" t="s">
        <v>13</v>
      </c>
      <c r="F3" s="64"/>
      <c r="G3" t="s">
        <v>60</v>
      </c>
      <c r="H3" s="39"/>
      <c r="I3" s="37"/>
    </row>
    <row r="4" spans="1:10" ht="17.5" customHeight="1" thickBot="1" x14ac:dyDescent="0.45">
      <c r="A4" s="35"/>
      <c r="B4" s="36"/>
      <c r="C4" s="36"/>
      <c r="D4" s="36"/>
      <c r="E4" s="53" t="s">
        <v>15</v>
      </c>
      <c r="F4" s="65"/>
      <c r="G4" s="36"/>
      <c r="H4" s="36"/>
      <c r="I4" s="38"/>
      <c r="J4" s="36"/>
    </row>
    <row r="5" spans="1:10" ht="21.6" customHeight="1" x14ac:dyDescent="0.4">
      <c r="A5" s="2"/>
    </row>
    <row r="6" spans="1:10" ht="15" customHeight="1" x14ac:dyDescent="0.4">
      <c r="A6" s="2" t="s">
        <v>30</v>
      </c>
      <c r="D6" s="54" t="s">
        <v>51</v>
      </c>
      <c r="G6" t="s">
        <v>55</v>
      </c>
      <c r="H6" t="s">
        <v>16</v>
      </c>
      <c r="I6" s="55" t="s">
        <v>50</v>
      </c>
      <c r="J6" s="23"/>
    </row>
    <row r="7" spans="1:10" ht="15" customHeight="1" x14ac:dyDescent="0.4">
      <c r="A7" s="2"/>
    </row>
    <row r="8" spans="1:10" ht="15" customHeight="1" x14ac:dyDescent="0.4">
      <c r="A8" s="2" t="s">
        <v>31</v>
      </c>
      <c r="D8" t="s">
        <v>35</v>
      </c>
      <c r="G8" t="s">
        <v>17</v>
      </c>
      <c r="I8" s="34"/>
      <c r="J8" s="23"/>
    </row>
    <row r="9" spans="1:10" ht="15" customHeight="1" x14ac:dyDescent="0.4">
      <c r="A9" s="2"/>
    </row>
    <row r="10" spans="1:10" ht="15" customHeight="1" x14ac:dyDescent="0.4">
      <c r="A10" s="2" t="s">
        <v>11</v>
      </c>
      <c r="D10" t="s">
        <v>35</v>
      </c>
      <c r="G10" t="s">
        <v>37</v>
      </c>
      <c r="I10" t="s">
        <v>38</v>
      </c>
    </row>
    <row r="11" spans="1:10" ht="15" customHeight="1" x14ac:dyDescent="0.4">
      <c r="A11" s="2"/>
    </row>
    <row r="12" spans="1:10" ht="15" customHeight="1" x14ac:dyDescent="0.4">
      <c r="A12" s="2" t="s">
        <v>10</v>
      </c>
      <c r="D12" t="s">
        <v>35</v>
      </c>
      <c r="G12" t="s">
        <v>36</v>
      </c>
    </row>
    <row r="13" spans="1:10" ht="15" customHeight="1" x14ac:dyDescent="0.4">
      <c r="A13" s="2"/>
    </row>
    <row r="14" spans="1:10" ht="15" customHeight="1" x14ac:dyDescent="0.4">
      <c r="A14" s="2" t="s">
        <v>9</v>
      </c>
      <c r="D14" t="s">
        <v>35</v>
      </c>
      <c r="G14" s="1" t="s">
        <v>18</v>
      </c>
      <c r="H14" s="1" t="s">
        <v>34</v>
      </c>
    </row>
    <row r="15" spans="1:10" x14ac:dyDescent="0.4">
      <c r="J15" s="25"/>
    </row>
    <row r="16" spans="1:10" ht="12.35" customHeight="1" x14ac:dyDescent="0.4">
      <c r="A16" s="26" t="s">
        <v>28</v>
      </c>
      <c r="B16" s="26" t="s">
        <v>0</v>
      </c>
      <c r="C16" s="27" t="s">
        <v>1</v>
      </c>
      <c r="D16" s="28"/>
      <c r="E16" s="26" t="s">
        <v>2</v>
      </c>
      <c r="F16" s="26" t="s">
        <v>3</v>
      </c>
      <c r="G16" s="26" t="s">
        <v>4</v>
      </c>
      <c r="H16" s="26" t="s">
        <v>5</v>
      </c>
      <c r="I16" s="26" t="s">
        <v>7</v>
      </c>
      <c r="J16" s="81" t="s">
        <v>69</v>
      </c>
    </row>
    <row r="17" spans="1:10" x14ac:dyDescent="0.4">
      <c r="A17" s="29" t="s">
        <v>29</v>
      </c>
      <c r="B17" s="30"/>
      <c r="C17" s="31"/>
      <c r="D17" s="32"/>
      <c r="E17" s="30"/>
      <c r="F17" s="33"/>
      <c r="G17" s="33"/>
      <c r="H17" s="33" t="s">
        <v>6</v>
      </c>
      <c r="I17" s="33" t="s">
        <v>8</v>
      </c>
      <c r="J17" s="82"/>
    </row>
    <row r="18" spans="1:10" ht="16.2" customHeight="1" x14ac:dyDescent="0.4">
      <c r="A18" s="48"/>
      <c r="B18" s="4"/>
      <c r="C18" s="6" t="s">
        <v>57</v>
      </c>
      <c r="D18" s="8"/>
      <c r="E18" s="14">
        <v>7</v>
      </c>
      <c r="F18" s="58" t="str">
        <f>IF(A18&lt;&gt;"",A18*7,"")</f>
        <v/>
      </c>
      <c r="G18" s="4" t="s">
        <v>45</v>
      </c>
      <c r="H18" s="3">
        <v>5</v>
      </c>
      <c r="I18" s="48" t="str">
        <f>IF(A18&lt;&gt;"",A18*5,"")</f>
        <v/>
      </c>
      <c r="J18" s="82"/>
    </row>
    <row r="19" spans="1:10" ht="16.2" customHeight="1" x14ac:dyDescent="0.4">
      <c r="A19" s="48"/>
      <c r="B19" s="11"/>
      <c r="C19" s="12" t="s">
        <v>56</v>
      </c>
      <c r="D19" s="13"/>
      <c r="E19" s="15">
        <v>18</v>
      </c>
      <c r="F19" s="58" t="str">
        <f>IF(A19&lt;&gt;"",A19*18,"")</f>
        <v/>
      </c>
      <c r="G19" s="11" t="s">
        <v>46</v>
      </c>
      <c r="H19" s="17" t="s">
        <v>52</v>
      </c>
      <c r="I19" s="48" t="str">
        <f>IF(A19&lt;&gt;"",A19*10,"")</f>
        <v/>
      </c>
      <c r="J19" s="82"/>
    </row>
    <row r="20" spans="1:10" ht="16.2" customHeight="1" x14ac:dyDescent="0.4">
      <c r="A20" s="48"/>
      <c r="B20" s="11"/>
      <c r="C20" s="56" t="s">
        <v>62</v>
      </c>
      <c r="D20" s="13"/>
      <c r="E20" s="15">
        <v>25</v>
      </c>
      <c r="F20" s="58" t="str">
        <f t="shared" ref="F20:F25" si="0">IF(A20&lt;&gt;"",A20*25,"")</f>
        <v/>
      </c>
      <c r="G20" s="11" t="s">
        <v>47</v>
      </c>
      <c r="H20" s="17">
        <v>5</v>
      </c>
      <c r="I20" s="48" t="str">
        <f t="shared" ref="I20:I28" si="1">IF(A20&lt;&gt;"",A20*5,"")</f>
        <v/>
      </c>
      <c r="J20" s="82"/>
    </row>
    <row r="21" spans="1:10" ht="16.2" customHeight="1" x14ac:dyDescent="0.4">
      <c r="A21" s="48"/>
      <c r="B21" s="11"/>
      <c r="C21" s="56" t="s">
        <v>61</v>
      </c>
      <c r="D21" s="13"/>
      <c r="E21" s="15">
        <v>25</v>
      </c>
      <c r="F21" s="58" t="str">
        <f t="shared" si="0"/>
        <v/>
      </c>
      <c r="G21" s="11" t="s">
        <v>47</v>
      </c>
      <c r="H21" s="17">
        <v>4</v>
      </c>
      <c r="I21" s="48" t="str">
        <f>IF(A21&lt;&gt;"",A21*4,"")</f>
        <v/>
      </c>
      <c r="J21" s="82"/>
    </row>
    <row r="22" spans="1:10" ht="16.2" customHeight="1" x14ac:dyDescent="0.4">
      <c r="A22" s="48"/>
      <c r="B22" s="11"/>
      <c r="C22" s="12" t="s">
        <v>58</v>
      </c>
      <c r="D22" s="13"/>
      <c r="E22" s="15">
        <v>25</v>
      </c>
      <c r="F22" s="58" t="str">
        <f t="shared" si="0"/>
        <v/>
      </c>
      <c r="G22" s="11" t="s">
        <v>45</v>
      </c>
      <c r="H22" s="17">
        <v>6</v>
      </c>
      <c r="I22" s="48" t="str">
        <f>IF(A22&lt;&gt;"",A22*6,"")</f>
        <v/>
      </c>
      <c r="J22" s="82"/>
    </row>
    <row r="23" spans="1:10" ht="16.2" customHeight="1" x14ac:dyDescent="0.4">
      <c r="A23" s="48"/>
      <c r="B23" s="11"/>
      <c r="C23" s="12" t="s">
        <v>59</v>
      </c>
      <c r="D23" s="13"/>
      <c r="E23" s="15">
        <v>25</v>
      </c>
      <c r="F23" s="58" t="str">
        <f t="shared" si="0"/>
        <v/>
      </c>
      <c r="G23" s="11" t="s">
        <v>48</v>
      </c>
      <c r="H23" s="17">
        <v>6</v>
      </c>
      <c r="I23" s="48" t="str">
        <f>IF(A23&lt;&gt;"",A23*6,"")</f>
        <v/>
      </c>
      <c r="J23" s="82"/>
    </row>
    <row r="24" spans="1:10" ht="16.2" customHeight="1" x14ac:dyDescent="0.4">
      <c r="A24" s="48"/>
      <c r="B24" s="11"/>
      <c r="C24" s="12" t="s">
        <v>77</v>
      </c>
      <c r="D24" s="13"/>
      <c r="E24" s="15">
        <v>25</v>
      </c>
      <c r="F24" s="58" t="str">
        <f t="shared" si="0"/>
        <v/>
      </c>
      <c r="G24" s="11" t="s">
        <v>46</v>
      </c>
      <c r="H24" s="57" t="s">
        <v>53</v>
      </c>
      <c r="I24" s="48" t="str">
        <f>IF(A24&lt;&gt;"",A24*6,"")</f>
        <v/>
      </c>
      <c r="J24" s="82"/>
    </row>
    <row r="25" spans="1:10" ht="16.2" customHeight="1" x14ac:dyDescent="0.4">
      <c r="A25" s="48"/>
      <c r="B25" s="11"/>
      <c r="C25" s="56" t="s">
        <v>63</v>
      </c>
      <c r="D25" s="13"/>
      <c r="E25" s="15">
        <v>25</v>
      </c>
      <c r="F25" s="58" t="str">
        <f t="shared" si="0"/>
        <v/>
      </c>
      <c r="G25" s="11" t="s">
        <v>46</v>
      </c>
      <c r="H25" s="57" t="s">
        <v>54</v>
      </c>
      <c r="I25" s="48" t="str">
        <f>IF(A25&lt;&gt;"",A25*8,"")</f>
        <v/>
      </c>
      <c r="J25" s="82"/>
    </row>
    <row r="26" spans="1:10" ht="16.2" customHeight="1" x14ac:dyDescent="0.4">
      <c r="A26" s="48"/>
      <c r="B26" s="11"/>
      <c r="C26" s="56" t="s">
        <v>64</v>
      </c>
      <c r="D26" s="13"/>
      <c r="E26" s="15">
        <v>15</v>
      </c>
      <c r="F26" s="58" t="str">
        <f>IF(A26&lt;&gt;"",A26*15,"")</f>
        <v/>
      </c>
      <c r="G26" s="11" t="s">
        <v>45</v>
      </c>
      <c r="H26" s="17">
        <v>6</v>
      </c>
      <c r="I26" s="48" t="str">
        <f>IF(A26&lt;&gt;"",A26*6,"")</f>
        <v/>
      </c>
      <c r="J26" s="82"/>
    </row>
    <row r="27" spans="1:10" ht="16.2" customHeight="1" x14ac:dyDescent="0.4">
      <c r="A27" s="48"/>
      <c r="B27" s="11"/>
      <c r="C27" s="12" t="s">
        <v>65</v>
      </c>
      <c r="D27" s="13"/>
      <c r="E27" s="15">
        <v>15</v>
      </c>
      <c r="F27" s="58" t="str">
        <f>IF(A27&lt;&gt;"",A27*15,"")</f>
        <v/>
      </c>
      <c r="G27" s="11" t="s">
        <v>49</v>
      </c>
      <c r="H27" s="57">
        <v>3</v>
      </c>
      <c r="I27" s="48" t="str">
        <f>IF(A27&lt;&gt;"",A27*3,"")</f>
        <v/>
      </c>
      <c r="J27" s="82"/>
    </row>
    <row r="28" spans="1:10" ht="16.2" customHeight="1" x14ac:dyDescent="0.4">
      <c r="A28" s="48"/>
      <c r="B28" s="11"/>
      <c r="C28" s="56" t="s">
        <v>66</v>
      </c>
      <c r="D28" s="13"/>
      <c r="E28" s="15">
        <v>25</v>
      </c>
      <c r="F28" s="58" t="str">
        <f>IF(A28&lt;&gt;"",A28*25,"")</f>
        <v/>
      </c>
      <c r="G28" s="11" t="s">
        <v>47</v>
      </c>
      <c r="H28" s="57">
        <v>5</v>
      </c>
      <c r="I28" s="48" t="str">
        <f t="shared" si="1"/>
        <v/>
      </c>
      <c r="J28" s="82"/>
    </row>
    <row r="29" spans="1:10" ht="16.2" customHeight="1" x14ac:dyDescent="0.4">
      <c r="A29" s="48"/>
      <c r="B29" s="11"/>
      <c r="C29" s="56" t="s">
        <v>71</v>
      </c>
      <c r="D29" s="13"/>
      <c r="E29" s="15">
        <v>15</v>
      </c>
      <c r="F29" s="58" t="str">
        <f>IF(A29&lt;&gt;"",A29*15,"")</f>
        <v/>
      </c>
      <c r="G29" s="11" t="s">
        <v>46</v>
      </c>
      <c r="H29" s="57" t="s">
        <v>54</v>
      </c>
      <c r="I29" s="48" t="str">
        <f>IF(A29&lt;&gt;"",A29*8,"")</f>
        <v/>
      </c>
      <c r="J29" s="82"/>
    </row>
    <row r="30" spans="1:10" ht="16.2" customHeight="1" x14ac:dyDescent="0.4">
      <c r="A30" s="48"/>
      <c r="B30" s="11"/>
      <c r="C30" s="56" t="s">
        <v>67</v>
      </c>
      <c r="D30" s="13"/>
      <c r="E30" s="15">
        <v>7.5</v>
      </c>
      <c r="F30" s="58" t="str">
        <f>IF(A30&lt;&gt;"",A30*7.5,"")</f>
        <v/>
      </c>
      <c r="G30" s="11" t="s">
        <v>47</v>
      </c>
      <c r="H30" s="57">
        <v>2</v>
      </c>
      <c r="I30" s="48" t="str">
        <f>IF(A30&lt;&gt;"",A30*2,"")</f>
        <v/>
      </c>
      <c r="J30" s="12"/>
    </row>
    <row r="31" spans="1:10" ht="16.2" customHeight="1" x14ac:dyDescent="0.4">
      <c r="A31" s="3"/>
      <c r="B31" s="11"/>
      <c r="C31" s="12" t="s">
        <v>68</v>
      </c>
      <c r="D31" s="13"/>
      <c r="E31" s="15">
        <v>16</v>
      </c>
      <c r="F31" s="58" t="str">
        <f>IF(A31&lt;&gt;"",A31*16,"")</f>
        <v/>
      </c>
      <c r="G31" s="11" t="s">
        <v>46</v>
      </c>
      <c r="H31" s="57" t="s">
        <v>54</v>
      </c>
      <c r="I31" s="48" t="str">
        <f>IF(A31&lt;&gt;"",A31*8,"")</f>
        <v/>
      </c>
      <c r="J31" s="68" t="str">
        <f>IF(SUM(I18:I31)&gt;0,ROUNDUP((SUM(I18:I31)/20),0),"")</f>
        <v/>
      </c>
    </row>
    <row r="32" spans="1:10" ht="16.2" customHeight="1" x14ac:dyDescent="0.4">
      <c r="A32" s="61"/>
      <c r="B32" s="6"/>
      <c r="C32" s="62" t="s">
        <v>72</v>
      </c>
      <c r="D32" s="8"/>
      <c r="E32" s="72">
        <v>90</v>
      </c>
      <c r="F32" s="58" t="str">
        <f>IF(A32&lt;&gt;"",A32*90,"")</f>
        <v/>
      </c>
      <c r="G32" s="75" t="s">
        <v>45</v>
      </c>
      <c r="H32" s="78" t="s">
        <v>70</v>
      </c>
      <c r="I32" s="48" t="str">
        <f>IF(A32&lt;&gt;"",A32*60,"")</f>
        <v/>
      </c>
      <c r="J32" s="67" t="str">
        <f>IF(A32&lt;&gt;"",4,"")</f>
        <v/>
      </c>
    </row>
    <row r="33" spans="1:10" ht="16.2" customHeight="1" x14ac:dyDescent="0.4">
      <c r="A33" s="61"/>
      <c r="B33" s="12"/>
      <c r="C33" s="56" t="s">
        <v>73</v>
      </c>
      <c r="D33" s="13"/>
      <c r="E33" s="73"/>
      <c r="F33" s="58" t="str">
        <f>IF(A33&lt;&gt;"",A33*90,"")</f>
        <v/>
      </c>
      <c r="G33" s="76"/>
      <c r="H33" s="79"/>
      <c r="I33" s="48" t="str">
        <f>IF(A33&lt;&gt;"",A33*60,"")</f>
        <v/>
      </c>
      <c r="J33" s="67" t="str">
        <f>IF(A33&lt;&gt;"",5,"")</f>
        <v/>
      </c>
    </row>
    <row r="34" spans="1:10" ht="16.2" customHeight="1" x14ac:dyDescent="0.4">
      <c r="A34" s="61"/>
      <c r="B34" s="7"/>
      <c r="C34" s="60" t="s">
        <v>74</v>
      </c>
      <c r="D34" s="9"/>
      <c r="E34" s="74"/>
      <c r="F34" s="58" t="str">
        <f>IF(A34&lt;&gt;"",A34*90,"")</f>
        <v/>
      </c>
      <c r="G34" s="77"/>
      <c r="H34" s="80"/>
      <c r="I34" s="48" t="str">
        <f>IF(A34&lt;&gt;"",A34*60,"")</f>
        <v/>
      </c>
      <c r="J34" s="67" t="str">
        <f>IF(A34&lt;&gt;"",6,"")</f>
        <v/>
      </c>
    </row>
    <row r="35" spans="1:10" ht="16.2" customHeight="1" thickBot="1" x14ac:dyDescent="0.45">
      <c r="A35" s="18">
        <v>1</v>
      </c>
      <c r="B35" s="5"/>
      <c r="C35" s="7" t="s">
        <v>44</v>
      </c>
      <c r="D35" s="9"/>
      <c r="E35" s="16">
        <v>35</v>
      </c>
      <c r="F35" s="15">
        <v>35</v>
      </c>
      <c r="G35" s="18" t="s">
        <v>33</v>
      </c>
      <c r="H35" s="18" t="s">
        <v>33</v>
      </c>
      <c r="I35" s="17" t="s">
        <v>33</v>
      </c>
      <c r="J35" s="24"/>
    </row>
    <row r="36" spans="1:10" ht="23.5" customHeight="1" thickBot="1" x14ac:dyDescent="0.45">
      <c r="E36" s="46" t="s">
        <v>19</v>
      </c>
      <c r="F36" s="66" t="str">
        <f>IF(SUM(F18:F35)&gt;35,SUM(F18:F35),"")</f>
        <v/>
      </c>
      <c r="H36" s="46" t="s">
        <v>5</v>
      </c>
      <c r="I36" s="59" t="str">
        <f>IF(SUM(I18:I34)&gt;0,SUM(I18:I34),"")</f>
        <v/>
      </c>
      <c r="J36" s="68" t="str">
        <f>IF(SUM(J31:J34)&gt;0,SUM(J31:J34),"")</f>
        <v/>
      </c>
    </row>
    <row r="37" spans="1:10" x14ac:dyDescent="0.4">
      <c r="J37" s="13"/>
    </row>
    <row r="38" spans="1:10" x14ac:dyDescent="0.4">
      <c r="A38" s="41" t="s">
        <v>20</v>
      </c>
      <c r="J38" s="13"/>
    </row>
    <row r="39" spans="1:10" x14ac:dyDescent="0.4">
      <c r="A39" s="19" t="s">
        <v>75</v>
      </c>
      <c r="G39" s="20" t="s">
        <v>42</v>
      </c>
      <c r="H39" s="21"/>
      <c r="I39" s="22"/>
      <c r="J39" s="23"/>
    </row>
    <row r="40" spans="1:10" x14ac:dyDescent="0.4">
      <c r="A40" s="19"/>
      <c r="G40" s="20" t="s">
        <v>43</v>
      </c>
      <c r="H40" s="43" t="s">
        <v>21</v>
      </c>
      <c r="I40" s="8"/>
      <c r="J40" s="45" t="s">
        <v>41</v>
      </c>
    </row>
    <row r="41" spans="1:10" x14ac:dyDescent="0.4">
      <c r="A41" s="71"/>
      <c r="B41" s="25"/>
      <c r="C41" s="25"/>
      <c r="D41" s="25"/>
      <c r="E41" s="25"/>
      <c r="G41" s="20"/>
      <c r="H41" s="42"/>
      <c r="I41" s="9"/>
      <c r="J41" s="44" t="s">
        <v>32</v>
      </c>
    </row>
    <row r="42" spans="1:10" x14ac:dyDescent="0.4">
      <c r="A42" s="19"/>
      <c r="G42" s="10"/>
      <c r="H42" s="34"/>
      <c r="I42" s="23"/>
      <c r="J42" s="10"/>
    </row>
    <row r="43" spans="1:10" x14ac:dyDescent="0.4">
      <c r="A43" s="71"/>
      <c r="B43" s="25"/>
      <c r="C43" s="25"/>
      <c r="D43" s="25"/>
      <c r="E43" s="25"/>
      <c r="G43" s="10"/>
      <c r="H43" s="34"/>
      <c r="I43" s="23"/>
      <c r="J43" s="10"/>
    </row>
    <row r="44" spans="1:10" ht="19.2" customHeight="1" thickBot="1" x14ac:dyDescent="0.45">
      <c r="I44" s="47" t="s">
        <v>22</v>
      </c>
      <c r="J44" s="10"/>
    </row>
    <row r="45" spans="1:10" ht="13" thickBot="1" x14ac:dyDescent="0.45">
      <c r="A45" s="63" t="s">
        <v>76</v>
      </c>
      <c r="E45" s="59"/>
      <c r="F45" s="70" t="s">
        <v>26</v>
      </c>
      <c r="G45" s="69"/>
      <c r="H45" s="63" t="s">
        <v>27</v>
      </c>
    </row>
    <row r="46" spans="1:10" ht="4.2" customHeight="1" thickBot="1" x14ac:dyDescent="0.45">
      <c r="E46" s="1"/>
    </row>
    <row r="47" spans="1:10" ht="13" thickBot="1" x14ac:dyDescent="0.45">
      <c r="A47" t="s">
        <v>25</v>
      </c>
      <c r="E47" s="59"/>
      <c r="F47" s="70" t="s">
        <v>26</v>
      </c>
      <c r="G47" s="69"/>
      <c r="H47" s="63" t="s">
        <v>27</v>
      </c>
    </row>
    <row r="48" spans="1:10" ht="21.35" customHeight="1" x14ac:dyDescent="0.4"/>
    <row r="49" spans="1:8" x14ac:dyDescent="0.4">
      <c r="A49" t="s">
        <v>23</v>
      </c>
      <c r="C49" t="s">
        <v>39</v>
      </c>
      <c r="G49" t="s">
        <v>24</v>
      </c>
      <c r="H49" t="s">
        <v>40</v>
      </c>
    </row>
  </sheetData>
  <mergeCells count="5">
    <mergeCell ref="E32:E34"/>
    <mergeCell ref="G32:G34"/>
    <mergeCell ref="H32:H34"/>
    <mergeCell ref="J16:J29"/>
    <mergeCell ref="E1:H1"/>
  </mergeCells>
  <phoneticPr fontId="0" type="noConversion"/>
  <pageMargins left="0.39370078740157483" right="0.39370078740157483" top="0.78740157480314965" bottom="0.59055118110236227" header="0.51181102362204722" footer="0.51181102362204722"/>
  <pageSetup paperSize="9" scale="94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Stich-Rangeurbestellung</vt:lpstr>
      <vt:lpstr>'Stich-Rangeurbestellung'!Druckbereich</vt:lpstr>
    </vt:vector>
  </TitlesOfParts>
  <Company>Brunnen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Markus Suter</dc:creator>
  <cp:lastModifiedBy>Markus Suter</cp:lastModifiedBy>
  <cp:lastPrinted>2019-09-07T10:01:19Z</cp:lastPrinted>
  <dcterms:created xsi:type="dcterms:W3CDTF">2004-10-14T20:26:45Z</dcterms:created>
  <dcterms:modified xsi:type="dcterms:W3CDTF">2020-08-29T14:01:13Z</dcterms:modified>
</cp:coreProperties>
</file>